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70" windowHeight="5445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<sst xmlns="http://schemas.openxmlformats.org/spreadsheetml/2006/main" count="59" uniqueCount="45">
  <si>
    <t>Wt</t>
  </si>
  <si>
    <t>Pilot</t>
  </si>
  <si>
    <t>Lat Index</t>
  </si>
  <si>
    <t>Long CG</t>
  </si>
  <si>
    <t>Hook</t>
  </si>
  <si>
    <t>Lat CG</t>
  </si>
  <si>
    <t>Payload</t>
  </si>
  <si>
    <t>Long</t>
  </si>
  <si>
    <t>Arm</t>
  </si>
  <si>
    <t>Mom</t>
  </si>
  <si>
    <t>Lat</t>
  </si>
  <si>
    <t>Other</t>
  </si>
  <si>
    <t>Internal Envelope</t>
  </si>
  <si>
    <t>External Envelope</t>
  </si>
  <si>
    <t>AUW</t>
  </si>
  <si>
    <t>Pax Front</t>
  </si>
  <si>
    <t>Pax Rear L</t>
  </si>
  <si>
    <t>Pax Rear R</t>
  </si>
  <si>
    <t>Long Index In</t>
  </si>
  <si>
    <t>Basic Wt Lbs</t>
  </si>
  <si>
    <t>Pax Rear C</t>
  </si>
  <si>
    <t>Bge</t>
  </si>
  <si>
    <t>Oil</t>
  </si>
  <si>
    <t>Lat Envelope</t>
  </si>
  <si>
    <t>Actual</t>
  </si>
  <si>
    <t>Fuel</t>
  </si>
  <si>
    <t>Pax RF L</t>
  </si>
  <si>
    <t>Pax RF R</t>
  </si>
  <si>
    <t>Pax Mid L</t>
  </si>
  <si>
    <t>Pax Mid R</t>
  </si>
  <si>
    <t>Fuel (lbs)</t>
  </si>
  <si>
    <t>Range Extender</t>
  </si>
  <si>
    <t>Doors</t>
  </si>
  <si>
    <t>L Pax</t>
  </si>
  <si>
    <t>R Pax</t>
  </si>
  <si>
    <t>L + litter</t>
  </si>
  <si>
    <t>Aux Fuel (lbs)</t>
  </si>
  <si>
    <t>Zero Fuel</t>
  </si>
  <si>
    <t>Total Weight</t>
  </si>
  <si>
    <t>OAT C</t>
  </si>
  <si>
    <t>Fuel sg</t>
  </si>
  <si>
    <t>Other Arm</t>
  </si>
  <si>
    <t>Zero Arm</t>
  </si>
  <si>
    <t>230 lbs/hr</t>
  </si>
  <si>
    <t>Zero Fuel Wt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</si>
</sst>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8.5"/>
      <name val="Arial"/>
      <family val="0"/>
    </font>
    <font>
      <sz val="5.7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0"/>
    </font>
    <font>
      <b/>
      <i/>
      <sz val="10"/>
      <name val="Arial (WT)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3" fillId="0" borderId="0" xfId="0" applyAlignment="1">
      <alignment horizontal="center"/>
    </xf>
    <xf numFmtId="1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3" fillId="0" borderId="0" xfId="0" applyNumberFormat="1" applyAlignment="1">
      <alignment horizontal="left"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" fontId="3" fillId="0" borderId="0" xfId="0" applyFont="1" applyAlignment="1">
      <alignment horizontal="left"/>
    </xf>
    <xf numFmtId="1" fontId="3" fillId="0" borderId="0" xfId="0" applyAlignment="1" applyProtection="1">
      <alignment/>
      <protection/>
    </xf>
    <xf numFmtId="1" fontId="3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Alignment="1" applyProtection="1">
      <alignment horizontal="left"/>
      <protection/>
    </xf>
    <xf numFmtId="1" fontId="0" fillId="2" borderId="0" xfId="0" applyFill="1" applyAlignment="1">
      <alignment horizontal="right"/>
    </xf>
    <xf numFmtId="2" fontId="0" fillId="2" borderId="0" xfId="0" applyFill="1" applyAlignment="1">
      <alignment horizontal="right"/>
    </xf>
    <xf numFmtId="2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/>
      <protection/>
    </xf>
    <xf numFmtId="0" fontId="0" fillId="3" borderId="0" xfId="0" applyFill="1" applyAlignment="1">
      <alignment/>
    </xf>
    <xf numFmtId="1" fontId="3" fillId="3" borderId="0" xfId="0" applyFill="1" applyAlignment="1">
      <alignment horizontal="center"/>
    </xf>
    <xf numFmtId="1" fontId="3" fillId="3" borderId="0" xfId="0" applyFont="1" applyFill="1" applyAlignment="1">
      <alignment horizontal="center"/>
    </xf>
    <xf numFmtId="20" fontId="3" fillId="3" borderId="0" xfId="0" applyFill="1" applyAlignment="1">
      <alignment horizontal="center"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1" fontId="4" fillId="3" borderId="0" xfId="0" applyFill="1" applyAlignment="1">
      <alignment horizontal="right"/>
    </xf>
    <xf numFmtId="2" fontId="4" fillId="3" borderId="0" xfId="0" applyFill="1" applyAlignment="1">
      <alignment horizontal="right"/>
    </xf>
    <xf numFmtId="1" fontId="0" fillId="3" borderId="0" xfId="0" applyFill="1" applyAlignment="1">
      <alignment/>
    </xf>
    <xf numFmtId="1" fontId="3" fillId="3" borderId="0" xfId="0" applyFont="1" applyFill="1" applyAlignment="1">
      <alignment horizontal="left"/>
    </xf>
    <xf numFmtId="1" fontId="0" fillId="3" borderId="0" xfId="0" applyFill="1" applyAlignment="1">
      <alignment horizontal="right"/>
    </xf>
    <xf numFmtId="1" fontId="0" fillId="3" borderId="0" xfId="0" applyFill="1" applyAlignment="1">
      <alignment horizontal="left"/>
    </xf>
    <xf numFmtId="2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" fontId="0" fillId="3" borderId="0" xfId="0" applyNumberFormat="1" applyFill="1" applyAlignment="1">
      <alignment/>
    </xf>
    <xf numFmtId="1" fontId="3" fillId="3" borderId="0" xfId="0" applyFont="1" applyFill="1" applyAlignment="1">
      <alignment horizontal="right"/>
    </xf>
    <xf numFmtId="2" fontId="3" fillId="3" borderId="0" xfId="0" applyNumberFormat="1" applyFill="1" applyAlignment="1">
      <alignment horizontal="left"/>
    </xf>
    <xf numFmtId="1" fontId="0" fillId="2" borderId="3" xfId="0" applyFill="1" applyBorder="1" applyAlignment="1">
      <alignment horizontal="right"/>
    </xf>
    <xf numFmtId="1" fontId="11" fillId="3" borderId="0" xfId="0" applyFont="1" applyFill="1" applyAlignment="1">
      <alignment horizontal="left"/>
    </xf>
    <xf numFmtId="1" fontId="11" fillId="3" borderId="3" xfId="0" applyNumberFormat="1" applyFont="1" applyFill="1" applyBorder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1" fontId="11" fillId="3" borderId="0" xfId="0" applyFont="1" applyFill="1" applyAlignment="1">
      <alignment/>
    </xf>
    <xf numFmtId="0" fontId="11" fillId="3" borderId="3" xfId="0" applyFont="1" applyFill="1" applyBorder="1" applyAlignment="1">
      <alignment horizontal="center"/>
    </xf>
    <xf numFmtId="1" fontId="1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  <xf numFmtId="1" fontId="4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left"/>
      <protection/>
    </xf>
    <xf numFmtId="1" fontId="4" fillId="0" borderId="0" xfId="0" applyFont="1" applyAlignment="1">
      <alignment horizontal="right"/>
    </xf>
    <xf numFmtId="2" fontId="0" fillId="2" borderId="0" xfId="0" applyNumberFormat="1" applyFill="1" applyAlignment="1">
      <alignment/>
    </xf>
    <xf numFmtId="1" fontId="3" fillId="0" borderId="0" xfId="0" applyFill="1" applyAlignment="1" applyProtection="1">
      <alignment horizontal="center"/>
      <protection/>
    </xf>
    <xf numFmtId="1" fontId="0" fillId="0" borderId="0" xfId="0" applyFill="1" applyAlignment="1" applyProtection="1">
      <alignment/>
      <protection/>
    </xf>
    <xf numFmtId="2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Fill="1" applyAlignment="1" applyProtection="1">
      <alignment horizontal="left"/>
      <protection/>
    </xf>
    <xf numFmtId="2" fontId="0" fillId="3" borderId="0" xfId="0" applyFill="1" applyAlignment="1">
      <alignment horizontal="right"/>
    </xf>
    <xf numFmtId="1" fontId="0" fillId="3" borderId="0" xfId="0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1" fontId="3" fillId="0" borderId="0" xfId="0" applyFill="1" applyAlignment="1" applyProtection="1">
      <alignment horizontal="left"/>
      <protection/>
    </xf>
    <xf numFmtId="1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1" fontId="11" fillId="3" borderId="0" xfId="0" applyNumberFormat="1" applyFont="1" applyFill="1" applyAlignment="1" applyProtection="1">
      <alignment horizontal="left"/>
      <protection/>
    </xf>
    <xf numFmtId="1" fontId="0" fillId="3" borderId="0" xfId="0" applyFill="1" applyAlignment="1">
      <alignment horizontal="left"/>
    </xf>
    <xf numFmtId="1" fontId="0" fillId="3" borderId="0" xfId="0" applyFill="1" applyBorder="1" applyAlignment="1">
      <alignment horizontal="left"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675"/>
          <c:w val="0.691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Internal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Sheet1!$T$4:$T$9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Sheet1!$B$20</c:f>
              <c:numCache/>
            </c:numRef>
          </c:xVal>
          <c:yVal>
            <c:numRef>
              <c:f>Sheet1!$B$19</c:f>
              <c:numCache/>
            </c:numRef>
          </c:yVal>
          <c:smooth val="0"/>
        </c:ser>
        <c:ser>
          <c:idx val="4"/>
          <c:order val="2"/>
          <c:tx>
            <c:v>External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Sheet1!$W$4:$W$9</c:f>
              <c:numCache/>
            </c:numRef>
          </c:xVal>
          <c:yVal>
            <c:numRef>
              <c:f>Sheet1!$X$4:$X$9</c:f>
              <c:numCache/>
            </c:numRef>
          </c:yVal>
          <c:smooth val="0"/>
        </c:ser>
        <c:ser>
          <c:idx val="1"/>
          <c:order val="3"/>
          <c:tx>
            <c:v>Zero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Sheet1!$E$14</c:f>
              <c:numCache/>
            </c:numRef>
          </c:xVal>
          <c:yVal>
            <c:numRef>
              <c:f>Sheet1!$B$14</c:f>
              <c:numCache/>
            </c:numRef>
          </c:yVal>
          <c:smooth val="0"/>
        </c:ser>
        <c:axId val="26638112"/>
        <c:axId val="38416417"/>
      </c:scatterChart>
      <c:valAx>
        <c:axId val="26638112"/>
        <c:scaling>
          <c:orientation val="minMax"/>
          <c:max val="130"/>
          <c:min val="1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Long C G Ins 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At val="2400"/>
        <c:crossBetween val="midCat"/>
        <c:dispUnits/>
        <c:majorUnit val="1"/>
        <c:minorUnit val="0.5"/>
      </c:valAx>
      <c:valAx>
        <c:axId val="38416417"/>
        <c:scaling>
          <c:orientation val="minMax"/>
          <c:max val="50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Gross Wt Lb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At val="118"/>
        <c:crossBetween val="midCat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07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0.61"/>
          <c:h val="0.5805"/>
        </c:manualLayout>
      </c:layout>
      <c:scatterChart>
        <c:scatterStyle val="lineMarker"/>
        <c:varyColors val="0"/>
        <c:ser>
          <c:idx val="0"/>
          <c:order val="0"/>
          <c:tx>
            <c:v>Internal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Sheet1!$X$21:$X$26</c:f>
              <c:numCache>
                <c:ptCount val="6"/>
                <c:pt idx="0">
                  <c:v>-2.5</c:v>
                </c:pt>
                <c:pt idx="1">
                  <c:v>-2.5</c:v>
                </c:pt>
                <c:pt idx="2">
                  <c:v>-1.5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xVal>
          <c:yVal>
            <c:numRef>
              <c:f>Sheet1!$W$21:$W$26</c:f>
              <c:numCache>
                <c:ptCount val="6"/>
                <c:pt idx="0">
                  <c:v>2650</c:v>
                </c:pt>
                <c:pt idx="1">
                  <c:v>3500</c:v>
                </c:pt>
                <c:pt idx="2">
                  <c:v>5000</c:v>
                </c:pt>
                <c:pt idx="3">
                  <c:v>5000</c:v>
                </c:pt>
                <c:pt idx="4">
                  <c:v>3500</c:v>
                </c:pt>
                <c:pt idx="5">
                  <c:v>2650</c:v>
                </c:pt>
              </c:numCache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Sheet1!$B$19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2 Hrs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Sheet1!$F$21</c:f>
              <c:numCache>
                <c:ptCount val="1"/>
              </c:numCache>
            </c:numRef>
          </c:xVal>
          <c:yVal>
            <c:numRef>
              <c:f>Sheet1!$F$19</c:f>
              <c:numCache>
                <c:ptCount val="1"/>
              </c:numCache>
            </c:numRef>
          </c:yVal>
          <c:smooth val="0"/>
        </c:ser>
        <c:ser>
          <c:idx val="3"/>
          <c:order val="3"/>
          <c:tx>
            <c:v>Doors Off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Sheet1!$X$30:$X$31</c:f>
              <c:numCache>
                <c:ptCount val="2"/>
              </c:numCache>
            </c:numRef>
          </c:xVal>
          <c:yVal>
            <c:numRef>
              <c:f>Sheet1!$W$30:$W$31</c:f>
              <c:numCache>
                <c:ptCount val="2"/>
              </c:numCache>
            </c:numRef>
          </c:yVal>
          <c:smooth val="1"/>
        </c:ser>
        <c:axId val="10203434"/>
        <c:axId val="24722043"/>
      </c:scatterChart>
      <c:valAx>
        <c:axId val="10203434"/>
        <c:scaling>
          <c:orientation val="minMax"/>
          <c:max val="3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Lat CG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At val="2400"/>
        <c:crossBetween val="midCat"/>
        <c:dispUnits/>
        <c:majorUnit val="1"/>
        <c:minorUnit val="1"/>
      </c:valAx>
      <c:valAx>
        <c:axId val="24722043"/>
        <c:scaling>
          <c:orientation val="minMax"/>
          <c:max val="5600"/>
          <c:min val="24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203434"/>
        <c:crossesAt val="-5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12</xdr:col>
      <xdr:colOff>38100</xdr:colOff>
      <xdr:row>23</xdr:row>
      <xdr:rowOff>152400</xdr:rowOff>
    </xdr:to>
    <xdr:graphicFrame>
      <xdr:nvGraphicFramePr>
        <xdr:cNvPr id="1" name="Chart 6"/>
        <xdr:cNvGraphicFramePr/>
      </xdr:nvGraphicFramePr>
      <xdr:xfrm>
        <a:off x="4572000" y="38100"/>
        <a:ext cx="36766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66675</xdr:rowOff>
    </xdr:from>
    <xdr:to>
      <xdr:col>16</xdr:col>
      <xdr:colOff>504825</xdr:colOff>
      <xdr:row>27</xdr:row>
      <xdr:rowOff>95250</xdr:rowOff>
    </xdr:to>
    <xdr:graphicFrame>
      <xdr:nvGraphicFramePr>
        <xdr:cNvPr id="2" name="Chart 11"/>
        <xdr:cNvGraphicFramePr/>
      </xdr:nvGraphicFramePr>
      <xdr:xfrm>
        <a:off x="8229600" y="390525"/>
        <a:ext cx="2924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 topLeftCell="A1">
      <selection activeCell="E16" sqref="E16:E17"/>
    </sheetView>
  </sheetViews>
  <sheetFormatPr defaultColWidth="9.140625" defaultRowHeight="12.75"/>
  <cols>
    <col min="1" max="1" width="13.8515625" style="0" customWidth="1"/>
    <col min="2" max="3" width="10.8515625" style="0" customWidth="1"/>
    <col min="4" max="4" width="12.140625" style="0" customWidth="1"/>
    <col min="5" max="5" width="11.421875" style="0" customWidth="1"/>
  </cols>
  <sheetData>
    <row r="1" spans="1:18" ht="12.75" customHeight="1">
      <c r="A1" s="22"/>
      <c r="B1" s="22"/>
      <c r="C1" s="22"/>
      <c r="D1" s="22"/>
      <c r="E1" s="22"/>
      <c r="F1" s="23"/>
      <c r="G1" s="24"/>
      <c r="H1" s="25"/>
      <c r="I1" s="25"/>
      <c r="J1" s="25"/>
      <c r="K1" s="22"/>
      <c r="L1" s="22"/>
      <c r="M1" s="22"/>
      <c r="N1" s="22"/>
      <c r="P1" s="1"/>
      <c r="Q1" s="1"/>
      <c r="R1" s="1"/>
    </row>
    <row r="2" spans="1:18" ht="12.75" customHeight="1">
      <c r="A2" s="40" t="s">
        <v>19</v>
      </c>
      <c r="B2" s="26">
        <v>2650</v>
      </c>
      <c r="C2" s="22"/>
      <c r="D2" s="44" t="s">
        <v>18</v>
      </c>
      <c r="E2" s="49">
        <v>130.08</v>
      </c>
      <c r="F2" s="22"/>
      <c r="G2" s="22"/>
      <c r="H2" s="22"/>
      <c r="I2" s="22"/>
      <c r="J2" s="22"/>
      <c r="K2" s="22"/>
      <c r="L2" s="28"/>
      <c r="M2" s="29"/>
      <c r="N2" s="22"/>
      <c r="O2" s="2"/>
      <c r="P2" s="2"/>
      <c r="Q2" s="2"/>
      <c r="R2" s="2"/>
    </row>
    <row r="3" spans="1:24" ht="12.75" customHeight="1">
      <c r="A3" s="40" t="s">
        <v>1</v>
      </c>
      <c r="B3" s="30">
        <v>200</v>
      </c>
      <c r="C3" s="22"/>
      <c r="D3" s="44" t="s">
        <v>2</v>
      </c>
      <c r="E3" s="49">
        <v>0.63</v>
      </c>
      <c r="F3" s="22"/>
      <c r="G3" s="22"/>
      <c r="H3" s="22"/>
      <c r="I3" s="22"/>
      <c r="J3" s="22"/>
      <c r="K3" s="22"/>
      <c r="L3" s="28"/>
      <c r="M3" s="22"/>
      <c r="N3" s="22"/>
      <c r="T3" s="7" t="s">
        <v>12</v>
      </c>
      <c r="U3" s="5"/>
      <c r="W3" s="10" t="s">
        <v>13</v>
      </c>
      <c r="X3" s="11"/>
    </row>
    <row r="4" spans="1:24" ht="12.75" customHeight="1">
      <c r="A4" s="40" t="s">
        <v>15</v>
      </c>
      <c r="B4" s="30">
        <v>0</v>
      </c>
      <c r="C4" s="22"/>
      <c r="D4" s="22"/>
      <c r="E4" s="22"/>
      <c r="F4" s="22"/>
      <c r="G4" s="22"/>
      <c r="H4" s="22"/>
      <c r="I4" s="22"/>
      <c r="J4" s="22"/>
      <c r="K4" s="22"/>
      <c r="L4" s="28"/>
      <c r="M4" s="22"/>
      <c r="N4" s="22"/>
      <c r="T4">
        <v>118</v>
      </c>
      <c r="U4">
        <v>2400</v>
      </c>
      <c r="W4" s="5">
        <v>119</v>
      </c>
      <c r="X4" s="5">
        <v>4050</v>
      </c>
    </row>
    <row r="5" spans="1:24" ht="12.75" customHeight="1">
      <c r="A5" s="40" t="s">
        <v>26</v>
      </c>
      <c r="B5" s="30">
        <v>0</v>
      </c>
      <c r="C5" s="22"/>
      <c r="D5" s="44"/>
      <c r="E5" s="22"/>
      <c r="F5" s="22"/>
      <c r="G5" s="22"/>
      <c r="H5" s="22"/>
      <c r="I5" s="22"/>
      <c r="J5" s="22"/>
      <c r="K5" s="22"/>
      <c r="L5" s="28"/>
      <c r="M5" s="22"/>
      <c r="N5" s="22"/>
      <c r="T5">
        <v>118</v>
      </c>
      <c r="U5">
        <v>2800</v>
      </c>
      <c r="W5" s="5">
        <v>119.2</v>
      </c>
      <c r="X5" s="5">
        <v>4250</v>
      </c>
    </row>
    <row r="6" spans="1:24" ht="12.75" customHeight="1">
      <c r="A6" s="40" t="s">
        <v>27</v>
      </c>
      <c r="B6" s="30">
        <v>0</v>
      </c>
      <c r="C6" s="22"/>
      <c r="D6" s="44"/>
      <c r="E6" s="22"/>
      <c r="F6" s="22"/>
      <c r="G6" s="22"/>
      <c r="H6" s="22"/>
      <c r="I6" s="22"/>
      <c r="J6" s="22"/>
      <c r="K6" s="22"/>
      <c r="L6" s="28"/>
      <c r="M6" s="22"/>
      <c r="N6" s="22"/>
      <c r="T6">
        <v>119</v>
      </c>
      <c r="U6">
        <v>4050</v>
      </c>
      <c r="W6" s="5">
        <v>126.7</v>
      </c>
      <c r="X6" s="5">
        <v>4250</v>
      </c>
    </row>
    <row r="7" spans="1:24" ht="12.75" customHeight="1">
      <c r="A7" s="40" t="s">
        <v>16</v>
      </c>
      <c r="B7" s="30">
        <v>0</v>
      </c>
      <c r="C7" s="22"/>
      <c r="D7" s="46" t="s">
        <v>39</v>
      </c>
      <c r="E7" s="47">
        <v>0</v>
      </c>
      <c r="F7" s="22"/>
      <c r="G7" s="22"/>
      <c r="H7" s="22"/>
      <c r="I7" s="22"/>
      <c r="J7" s="22"/>
      <c r="K7" s="22"/>
      <c r="L7" s="28"/>
      <c r="M7" s="22"/>
      <c r="N7" s="22"/>
      <c r="T7" s="8">
        <v>127</v>
      </c>
      <c r="U7" s="8">
        <v>4050</v>
      </c>
      <c r="W7" s="5">
        <v>127</v>
      </c>
      <c r="X7" s="5">
        <v>4050</v>
      </c>
    </row>
    <row r="8" spans="1:24" ht="12.75" customHeight="1">
      <c r="A8" s="40" t="s">
        <v>20</v>
      </c>
      <c r="B8" s="30">
        <v>0</v>
      </c>
      <c r="C8" s="22"/>
      <c r="D8" s="42" t="s">
        <v>40</v>
      </c>
      <c r="E8" s="43">
        <f>IF(E7=-20,6.88,IF(E7=0,6.78,IF(E7=15,6.68,IF(E7=30,6.6,6.68))))</f>
        <v>6.78</v>
      </c>
      <c r="F8" s="27"/>
      <c r="G8" s="31"/>
      <c r="H8" s="22"/>
      <c r="I8" s="22"/>
      <c r="J8" s="32"/>
      <c r="K8" s="22"/>
      <c r="L8" s="28"/>
      <c r="M8" s="29"/>
      <c r="N8" s="22"/>
      <c r="Q8" t="s">
        <v>24</v>
      </c>
      <c r="T8" s="8">
        <v>128.5</v>
      </c>
      <c r="U8" s="8">
        <v>2900</v>
      </c>
      <c r="W8" s="6">
        <v>119</v>
      </c>
      <c r="X8" s="5">
        <v>4050</v>
      </c>
    </row>
    <row r="9" spans="1:24" ht="12.75" customHeight="1">
      <c r="A9" s="40" t="s">
        <v>17</v>
      </c>
      <c r="B9" s="30">
        <v>0</v>
      </c>
      <c r="C9" s="22"/>
      <c r="D9" s="46"/>
      <c r="E9" s="47"/>
      <c r="F9" s="27"/>
      <c r="G9" s="31"/>
      <c r="H9" s="22"/>
      <c r="I9" s="22"/>
      <c r="J9" s="22"/>
      <c r="K9" s="22"/>
      <c r="L9" s="28"/>
      <c r="M9" s="29"/>
      <c r="N9" s="22"/>
      <c r="T9" s="9">
        <v>128.5</v>
      </c>
      <c r="U9" s="8">
        <v>2400</v>
      </c>
      <c r="W9" s="6"/>
      <c r="X9" s="5"/>
    </row>
    <row r="10" spans="1:24" ht="12.75" customHeight="1">
      <c r="A10" s="42" t="s">
        <v>21</v>
      </c>
      <c r="B10" s="36">
        <v>0</v>
      </c>
      <c r="C10" s="22"/>
      <c r="D10" s="42"/>
      <c r="E10" s="43"/>
      <c r="F10" s="22"/>
      <c r="G10" s="22"/>
      <c r="H10" s="22"/>
      <c r="I10" s="22"/>
      <c r="J10" s="22"/>
      <c r="K10" s="22"/>
      <c r="L10" s="33"/>
      <c r="M10" s="22"/>
      <c r="N10" s="22"/>
      <c r="T10" s="9"/>
      <c r="U10" s="8"/>
      <c r="W10" s="6"/>
      <c r="X10" s="5"/>
    </row>
    <row r="11" spans="1:24" ht="12.75" customHeight="1">
      <c r="A11" s="40" t="s">
        <v>4</v>
      </c>
      <c r="B11" s="30">
        <v>0</v>
      </c>
      <c r="C11" s="22"/>
      <c r="D11" s="46"/>
      <c r="E11" s="43"/>
      <c r="F11" s="22"/>
      <c r="G11" s="32"/>
      <c r="H11" s="22"/>
      <c r="I11" s="22"/>
      <c r="J11" s="22"/>
      <c r="K11" s="22"/>
      <c r="L11" s="28"/>
      <c r="M11" s="22"/>
      <c r="N11" s="22"/>
      <c r="T11" s="9"/>
      <c r="U11" s="8"/>
      <c r="W11" s="6"/>
      <c r="X11" s="5"/>
    </row>
    <row r="12" spans="1:24" ht="12.75" customHeight="1">
      <c r="A12" s="40" t="s">
        <v>22</v>
      </c>
      <c r="B12" s="30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T12" s="8"/>
      <c r="U12" s="8"/>
      <c r="W12" s="5"/>
      <c r="X12" s="5"/>
    </row>
    <row r="13" spans="1:14" ht="12.75" customHeight="1">
      <c r="A13" s="40" t="s">
        <v>11</v>
      </c>
      <c r="B13" s="22">
        <f>E6</f>
        <v>0</v>
      </c>
      <c r="C13" s="22"/>
      <c r="D13" s="22" t="s">
        <v>41</v>
      </c>
      <c r="E13" s="22">
        <v>0</v>
      </c>
      <c r="F13" s="22"/>
      <c r="G13" s="32"/>
      <c r="H13" s="34"/>
      <c r="I13" s="35"/>
      <c r="J13" s="32"/>
      <c r="K13" s="22"/>
      <c r="L13" s="22"/>
      <c r="M13" s="22"/>
      <c r="N13" s="22"/>
    </row>
    <row r="14" spans="1:6" ht="12.75">
      <c r="A14" s="70" t="s">
        <v>44</v>
      </c>
      <c r="B14" s="74">
        <f>SUM(B2:B13)</f>
        <v>2863</v>
      </c>
      <c r="C14" s="22"/>
      <c r="D14" s="70" t="s">
        <v>42</v>
      </c>
      <c r="E14" s="54">
        <f>C42/B14</f>
        <v>125.87390848760045</v>
      </c>
      <c r="F14" s="22"/>
    </row>
    <row r="15" spans="1:6" ht="12.75">
      <c r="A15" s="22"/>
      <c r="B15" s="22"/>
      <c r="C15" s="22"/>
      <c r="D15" s="22"/>
      <c r="E15" s="22"/>
      <c r="F15" s="22"/>
    </row>
    <row r="16" spans="1:23" ht="12.75" customHeight="1">
      <c r="A16" s="40" t="s">
        <v>30</v>
      </c>
      <c r="B16" s="17">
        <v>450</v>
      </c>
      <c r="C16" s="32"/>
      <c r="D16" s="72" t="s">
        <v>43</v>
      </c>
      <c r="E16" s="32"/>
      <c r="F16" s="32"/>
      <c r="G16" s="32"/>
      <c r="H16" s="32"/>
      <c r="I16" s="32"/>
      <c r="J16" s="32"/>
      <c r="K16" s="22"/>
      <c r="L16" s="22"/>
      <c r="M16" s="22"/>
      <c r="N16" s="22"/>
      <c r="W16" s="50"/>
    </row>
    <row r="17" spans="1:14" ht="12.75" customHeight="1">
      <c r="A17" s="40" t="s">
        <v>36</v>
      </c>
      <c r="B17" s="17">
        <v>0</v>
      </c>
      <c r="C17" s="32"/>
      <c r="D17" s="73"/>
      <c r="E17" s="32"/>
      <c r="F17" s="32"/>
      <c r="G17" s="32"/>
      <c r="H17" s="34"/>
      <c r="I17" s="35"/>
      <c r="J17" s="32"/>
      <c r="K17" s="22"/>
      <c r="L17" s="22"/>
      <c r="M17" s="22"/>
      <c r="N17" s="22"/>
    </row>
    <row r="18" spans="1:6" ht="12.75">
      <c r="A18" s="22"/>
      <c r="B18" s="22"/>
      <c r="C18" s="22"/>
      <c r="D18" s="22"/>
      <c r="E18" s="22"/>
      <c r="F18" s="22"/>
    </row>
    <row r="19" spans="1:14" ht="12.75" customHeight="1">
      <c r="A19" s="41" t="s">
        <v>14</v>
      </c>
      <c r="B19" s="39">
        <f>B14+B16+B17</f>
        <v>3313</v>
      </c>
      <c r="C19" s="65"/>
      <c r="D19" s="65"/>
      <c r="E19" s="65"/>
      <c r="F19" s="65"/>
      <c r="G19" s="22"/>
      <c r="H19" s="22"/>
      <c r="I19" s="22"/>
      <c r="J19" s="22"/>
      <c r="K19" s="22"/>
      <c r="L19" s="22"/>
      <c r="M19" s="22"/>
      <c r="N19" s="22"/>
    </row>
    <row r="20" spans="1:24" ht="12.75" customHeight="1">
      <c r="A20" s="42" t="s">
        <v>3</v>
      </c>
      <c r="B20" s="18">
        <f>C47/B19</f>
        <v>125.4835496528826</v>
      </c>
      <c r="C20" s="64"/>
      <c r="D20" s="64"/>
      <c r="E20" s="64"/>
      <c r="F20" s="64"/>
      <c r="G20" s="22"/>
      <c r="H20" s="22"/>
      <c r="I20" s="22"/>
      <c r="J20" s="22"/>
      <c r="K20" s="22"/>
      <c r="L20" s="22"/>
      <c r="M20" s="22"/>
      <c r="N20" s="22"/>
      <c r="W20" s="7" t="s">
        <v>23</v>
      </c>
      <c r="X20" s="5"/>
    </row>
    <row r="21" spans="1:24" ht="12.75" customHeight="1">
      <c r="A21" s="42" t="s">
        <v>5</v>
      </c>
      <c r="B21" s="18">
        <f>E47/B19</f>
        <v>1.3490793842438877</v>
      </c>
      <c r="C21" s="64"/>
      <c r="D21" s="64"/>
      <c r="E21" s="64"/>
      <c r="F21" s="64"/>
      <c r="G21" s="37"/>
      <c r="H21" s="4"/>
      <c r="I21" s="3"/>
      <c r="J21" s="12"/>
      <c r="K21" s="22"/>
      <c r="L21" s="22"/>
      <c r="M21" s="22"/>
      <c r="N21" s="22"/>
      <c r="W21">
        <v>2650</v>
      </c>
      <c r="X21">
        <v>-2.5</v>
      </c>
    </row>
    <row r="22" spans="1:24" ht="12.75" customHeight="1">
      <c r="A22" s="42" t="s">
        <v>6</v>
      </c>
      <c r="B22" s="17">
        <f>IF($B$11&gt;0,4250-B19,4050-B19)</f>
        <v>737</v>
      </c>
      <c r="C22" s="65"/>
      <c r="D22" s="65"/>
      <c r="E22" s="65"/>
      <c r="F22" s="65"/>
      <c r="G22" s="37"/>
      <c r="H22" s="38"/>
      <c r="I22" s="27"/>
      <c r="J22" s="31"/>
      <c r="K22" s="22"/>
      <c r="L22" s="22"/>
      <c r="M22" s="22"/>
      <c r="N22" s="22"/>
      <c r="T22" s="53"/>
      <c r="W22" s="8">
        <v>3500</v>
      </c>
      <c r="X22" s="8">
        <v>-2.5</v>
      </c>
    </row>
    <row r="23" spans="1:24" ht="12.75" customHeight="1">
      <c r="A23" s="22"/>
      <c r="B23" s="45"/>
      <c r="C23" s="66"/>
      <c r="D23" s="66"/>
      <c r="E23" s="66"/>
      <c r="F23" s="66"/>
      <c r="G23" s="37"/>
      <c r="H23" s="38"/>
      <c r="I23" s="27"/>
      <c r="J23" s="31"/>
      <c r="K23" s="22"/>
      <c r="L23" s="22"/>
      <c r="M23" s="22"/>
      <c r="N23" s="22"/>
      <c r="T23" s="53"/>
      <c r="W23" s="8">
        <v>5000</v>
      </c>
      <c r="X23" s="8">
        <v>-1.5</v>
      </c>
    </row>
    <row r="24" spans="1:24" ht="12.75" customHeight="1">
      <c r="A24" s="22"/>
      <c r="B24" s="22"/>
      <c r="C24" s="22"/>
      <c r="D24" s="22"/>
      <c r="E24" s="22"/>
      <c r="F24" s="22"/>
      <c r="G24" s="37"/>
      <c r="H24" s="38"/>
      <c r="I24" s="27"/>
      <c r="J24" s="31"/>
      <c r="K24" s="22"/>
      <c r="L24" s="22"/>
      <c r="M24" s="22"/>
      <c r="N24" s="22"/>
      <c r="T24" s="48"/>
      <c r="W24" s="9">
        <v>5000</v>
      </c>
      <c r="X24" s="8">
        <v>2</v>
      </c>
    </row>
    <row r="25" spans="1:24" ht="12.75" customHeight="1">
      <c r="A25" s="22"/>
      <c r="B25" s="22"/>
      <c r="C25" s="22"/>
      <c r="D25" s="22"/>
      <c r="E25" s="22"/>
      <c r="F25" s="22"/>
      <c r="G25" s="37"/>
      <c r="H25" s="38"/>
      <c r="I25" s="27"/>
      <c r="J25" s="31"/>
      <c r="K25" s="22"/>
      <c r="L25" s="22"/>
      <c r="M25" s="22"/>
      <c r="N25" s="22"/>
      <c r="T25" s="48"/>
      <c r="W25" s="9">
        <v>3500</v>
      </c>
      <c r="X25" s="8">
        <v>3</v>
      </c>
    </row>
    <row r="26" spans="1:24" ht="12.75" customHeight="1">
      <c r="A26" s="22"/>
      <c r="B26" s="22"/>
      <c r="C26" s="22"/>
      <c r="D26" s="22"/>
      <c r="E26" s="22"/>
      <c r="F26" s="22"/>
      <c r="G26" s="37"/>
      <c r="H26" s="38"/>
      <c r="I26" s="27"/>
      <c r="J26" s="31"/>
      <c r="K26" s="22"/>
      <c r="L26" s="22"/>
      <c r="M26" s="22"/>
      <c r="N26" s="22"/>
      <c r="T26" s="48"/>
      <c r="W26" s="9">
        <v>2650</v>
      </c>
      <c r="X26" s="8">
        <v>3</v>
      </c>
    </row>
    <row r="27" spans="1:14" ht="12.75" customHeight="1">
      <c r="A27" s="22"/>
      <c r="B27" s="22"/>
      <c r="C27" s="22"/>
      <c r="D27" s="22"/>
      <c r="E27" s="22"/>
      <c r="F27" s="22"/>
      <c r="G27" s="37"/>
      <c r="H27" s="38"/>
      <c r="I27" s="27"/>
      <c r="J27" s="31"/>
      <c r="K27" s="22"/>
      <c r="L27" s="22"/>
      <c r="M27" s="22"/>
      <c r="N27" s="22"/>
    </row>
    <row r="28" spans="1:16" ht="12.75" customHeight="1">
      <c r="A28" s="22"/>
      <c r="B28" s="33"/>
      <c r="C28" s="33"/>
      <c r="D28" s="33"/>
      <c r="E28" s="33"/>
      <c r="F28" s="33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3" ht="12.75" customHeight="1">
      <c r="A29" s="13" t="s">
        <v>7</v>
      </c>
      <c r="B29" s="14" t="s">
        <v>8</v>
      </c>
      <c r="C29" s="14" t="s">
        <v>9</v>
      </c>
      <c r="D29" s="14" t="s">
        <v>8</v>
      </c>
      <c r="E29" s="14" t="s">
        <v>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1"/>
      <c r="R29" s="52"/>
      <c r="W29" s="50"/>
    </row>
    <row r="30" spans="1:16" ht="12.75" customHeight="1">
      <c r="A30" s="40" t="s">
        <v>19</v>
      </c>
      <c r="B30" s="19">
        <f>$E$2</f>
        <v>130.08</v>
      </c>
      <c r="C30" s="20">
        <f>B2*B30</f>
        <v>344712.00000000006</v>
      </c>
      <c r="D30" s="19">
        <f>$E$3</f>
        <v>0.63</v>
      </c>
      <c r="E30" s="20">
        <f>B2*D30</f>
        <v>1669.5</v>
      </c>
      <c r="F30" s="57"/>
      <c r="G30" s="58"/>
      <c r="H30" s="56"/>
      <c r="I30" s="57"/>
      <c r="J30" s="58"/>
      <c r="K30" s="56"/>
      <c r="L30" s="57"/>
      <c r="M30" s="58"/>
      <c r="N30" s="56"/>
      <c r="O30" s="57"/>
      <c r="P30" s="58"/>
    </row>
    <row r="31" spans="1:16" ht="12.75" customHeight="1">
      <c r="A31" s="40" t="s">
        <v>1</v>
      </c>
      <c r="B31" s="19">
        <v>65</v>
      </c>
      <c r="C31" s="20">
        <f aca="true" t="shared" si="0" ref="C31:C41">B3*B31</f>
        <v>13000</v>
      </c>
      <c r="D31" s="19">
        <v>14</v>
      </c>
      <c r="E31" s="20">
        <f aca="true" t="shared" si="1" ref="E31:E41">B3*D31</f>
        <v>2800</v>
      </c>
      <c r="F31" s="57"/>
      <c r="G31" s="58"/>
      <c r="H31" s="56"/>
      <c r="I31" s="57"/>
      <c r="J31" s="58"/>
      <c r="K31" s="56"/>
      <c r="L31" s="57"/>
      <c r="M31" s="58"/>
      <c r="N31" s="56"/>
      <c r="O31" s="57"/>
      <c r="P31" s="58"/>
    </row>
    <row r="32" spans="1:16" ht="12.75" customHeight="1">
      <c r="A32" s="40" t="s">
        <v>15</v>
      </c>
      <c r="B32" s="19">
        <v>65</v>
      </c>
      <c r="C32" s="20">
        <f t="shared" si="0"/>
        <v>0</v>
      </c>
      <c r="D32" s="19">
        <v>-11</v>
      </c>
      <c r="E32" s="20">
        <f t="shared" si="1"/>
        <v>0</v>
      </c>
      <c r="F32" s="57"/>
      <c r="G32" s="50" t="s">
        <v>32</v>
      </c>
      <c r="H32" s="50" t="s">
        <v>0</v>
      </c>
      <c r="I32" s="50" t="s">
        <v>7</v>
      </c>
      <c r="J32" s="50" t="s">
        <v>10</v>
      </c>
      <c r="K32" s="56"/>
      <c r="L32" s="57"/>
      <c r="M32" s="58"/>
      <c r="N32" s="56"/>
      <c r="O32" s="57"/>
      <c r="P32" s="58"/>
    </row>
    <row r="33" spans="1:16" ht="12.75" customHeight="1">
      <c r="A33" s="40" t="s">
        <v>28</v>
      </c>
      <c r="B33" s="19">
        <v>91</v>
      </c>
      <c r="C33" s="20">
        <f t="shared" si="0"/>
        <v>0</v>
      </c>
      <c r="D33" s="19">
        <v>-12.9</v>
      </c>
      <c r="E33" s="20">
        <f t="shared" si="1"/>
        <v>0</v>
      </c>
      <c r="F33" s="57"/>
      <c r="G33" t="s">
        <v>33</v>
      </c>
      <c r="H33">
        <v>16</v>
      </c>
      <c r="I33">
        <v>122</v>
      </c>
      <c r="J33">
        <v>-22</v>
      </c>
      <c r="K33" s="56"/>
      <c r="L33" s="57"/>
      <c r="M33" s="58"/>
      <c r="N33" s="56"/>
      <c r="O33" s="57"/>
      <c r="P33" s="58"/>
    </row>
    <row r="34" spans="1:16" ht="12.75" customHeight="1">
      <c r="A34" s="40" t="s">
        <v>29</v>
      </c>
      <c r="B34" s="19">
        <v>91</v>
      </c>
      <c r="C34" s="20">
        <f t="shared" si="0"/>
        <v>0</v>
      </c>
      <c r="D34" s="19">
        <v>12.9</v>
      </c>
      <c r="E34" s="20">
        <f t="shared" si="1"/>
        <v>0</v>
      </c>
      <c r="F34" s="57"/>
      <c r="G34" t="s">
        <v>34</v>
      </c>
      <c r="H34">
        <v>16</v>
      </c>
      <c r="I34">
        <v>122</v>
      </c>
      <c r="J34">
        <v>22</v>
      </c>
      <c r="K34" s="56"/>
      <c r="L34" s="57"/>
      <c r="M34" s="58"/>
      <c r="N34" s="56"/>
      <c r="O34" s="57"/>
      <c r="P34" s="58"/>
    </row>
    <row r="35" spans="1:16" ht="12.75" customHeight="1">
      <c r="A35" s="40" t="s">
        <v>16</v>
      </c>
      <c r="B35" s="19">
        <v>129</v>
      </c>
      <c r="C35" s="20">
        <f t="shared" si="0"/>
        <v>0</v>
      </c>
      <c r="D35" s="19">
        <v>-15.8</v>
      </c>
      <c r="E35" s="20">
        <f t="shared" si="1"/>
        <v>0</v>
      </c>
      <c r="F35" s="57"/>
      <c r="G35" t="s">
        <v>35</v>
      </c>
      <c r="H35">
        <v>31</v>
      </c>
      <c r="I35">
        <v>108</v>
      </c>
      <c r="J35">
        <v>-23</v>
      </c>
      <c r="K35" s="56"/>
      <c r="L35" s="57"/>
      <c r="M35" s="58"/>
      <c r="N35" s="56"/>
      <c r="O35" s="57"/>
      <c r="P35" s="58"/>
    </row>
    <row r="36" spans="1:16" ht="12.75" customHeight="1">
      <c r="A36" s="40" t="s">
        <v>20</v>
      </c>
      <c r="B36" s="19">
        <v>129</v>
      </c>
      <c r="C36" s="20">
        <f t="shared" si="0"/>
        <v>0</v>
      </c>
      <c r="D36" s="19">
        <v>0</v>
      </c>
      <c r="E36" s="20">
        <f t="shared" si="1"/>
        <v>0</v>
      </c>
      <c r="F36" s="57"/>
      <c r="G36" s="58"/>
      <c r="H36" s="56"/>
      <c r="I36" s="57"/>
      <c r="J36" s="58"/>
      <c r="K36" s="56"/>
      <c r="L36" s="57"/>
      <c r="M36" s="58"/>
      <c r="N36" s="56"/>
      <c r="O36" s="57"/>
      <c r="P36" s="58"/>
    </row>
    <row r="37" spans="1:16" ht="12.75" customHeight="1">
      <c r="A37" s="40" t="s">
        <v>17</v>
      </c>
      <c r="B37" s="19">
        <v>129</v>
      </c>
      <c r="C37" s="20">
        <f t="shared" si="0"/>
        <v>0</v>
      </c>
      <c r="D37" s="19">
        <v>15.8</v>
      </c>
      <c r="E37" s="20">
        <f t="shared" si="1"/>
        <v>0</v>
      </c>
      <c r="F37" s="57"/>
      <c r="G37" t="s">
        <v>1</v>
      </c>
      <c r="H37">
        <v>13</v>
      </c>
      <c r="I37">
        <v>64</v>
      </c>
      <c r="J37">
        <v>25</v>
      </c>
      <c r="K37" s="56"/>
      <c r="L37" s="57"/>
      <c r="M37" s="58"/>
      <c r="N37" s="56"/>
      <c r="O37" s="57"/>
      <c r="P37" s="58"/>
    </row>
    <row r="38" spans="1:16" ht="12.75" customHeight="1">
      <c r="A38" s="42" t="s">
        <v>21</v>
      </c>
      <c r="B38" s="19">
        <v>174</v>
      </c>
      <c r="C38" s="20">
        <f t="shared" si="0"/>
        <v>0</v>
      </c>
      <c r="D38" s="19">
        <v>-38</v>
      </c>
      <c r="E38" s="20">
        <f t="shared" si="1"/>
        <v>0</v>
      </c>
      <c r="F38" s="57"/>
      <c r="G38" s="58"/>
      <c r="H38" s="56"/>
      <c r="I38" s="57"/>
      <c r="J38" s="58"/>
      <c r="K38" s="56"/>
      <c r="L38" s="57"/>
      <c r="M38" s="58"/>
      <c r="N38" s="56"/>
      <c r="O38" s="57"/>
      <c r="P38" s="58"/>
    </row>
    <row r="39" spans="1:16" ht="12.75" customHeight="1">
      <c r="A39" s="40" t="s">
        <v>4</v>
      </c>
      <c r="B39" s="19">
        <v>122</v>
      </c>
      <c r="C39" s="20">
        <f t="shared" si="0"/>
        <v>0</v>
      </c>
      <c r="D39" s="19">
        <v>38</v>
      </c>
      <c r="E39" s="20">
        <f t="shared" si="1"/>
        <v>0</v>
      </c>
      <c r="F39" s="57"/>
      <c r="G39" s="58"/>
      <c r="H39" s="56"/>
      <c r="I39" s="57"/>
      <c r="J39" s="58"/>
      <c r="K39" s="56"/>
      <c r="L39" s="57"/>
      <c r="M39" s="58"/>
      <c r="N39" s="56"/>
      <c r="O39" s="57"/>
      <c r="P39" s="58"/>
    </row>
    <row r="40" spans="1:16" ht="12.75" customHeight="1">
      <c r="A40" s="40" t="s">
        <v>22</v>
      </c>
      <c r="B40" s="19">
        <v>205</v>
      </c>
      <c r="C40" s="20">
        <f t="shared" si="0"/>
        <v>2665</v>
      </c>
      <c r="D40" s="19">
        <v>0</v>
      </c>
      <c r="E40" s="20">
        <f t="shared" si="1"/>
        <v>0</v>
      </c>
      <c r="F40" s="57"/>
      <c r="G40" s="58"/>
      <c r="H40" s="56"/>
      <c r="I40" s="57"/>
      <c r="J40" s="58"/>
      <c r="K40" s="56"/>
      <c r="L40" s="57"/>
      <c r="M40" s="58"/>
      <c r="N40" s="56"/>
      <c r="O40" s="57"/>
      <c r="P40" s="58"/>
    </row>
    <row r="41" spans="1:16" ht="13.5" customHeight="1">
      <c r="A41" s="40" t="s">
        <v>11</v>
      </c>
      <c r="B41" s="49">
        <f>E7</f>
        <v>0</v>
      </c>
      <c r="C41" s="20">
        <f t="shared" si="0"/>
        <v>0</v>
      </c>
      <c r="D41" s="19">
        <v>0</v>
      </c>
      <c r="E41" s="20">
        <f t="shared" si="1"/>
        <v>0</v>
      </c>
      <c r="F41" s="60"/>
      <c r="G41" s="58"/>
      <c r="H41" s="59"/>
      <c r="I41" s="60"/>
      <c r="J41" s="58"/>
      <c r="K41" s="59"/>
      <c r="L41" s="59"/>
      <c r="M41" s="58"/>
      <c r="N41" s="59"/>
      <c r="O41" s="59"/>
      <c r="P41" s="58"/>
    </row>
    <row r="42" spans="1:16" ht="12.75" customHeight="1">
      <c r="A42" s="40" t="s">
        <v>37</v>
      </c>
      <c r="B42" s="19"/>
      <c r="C42" s="20">
        <f>SUM(C30:C41)</f>
        <v>360377.00000000006</v>
      </c>
      <c r="D42" s="19"/>
      <c r="E42" s="20"/>
      <c r="F42" s="57"/>
      <c r="G42" s="58"/>
      <c r="H42" s="56"/>
      <c r="I42" s="57"/>
      <c r="J42" s="58"/>
      <c r="K42" s="56"/>
      <c r="L42" s="57"/>
      <c r="M42" s="58"/>
      <c r="N42" s="56"/>
      <c r="O42" s="57"/>
      <c r="P42" s="58"/>
    </row>
    <row r="43" spans="1:16" ht="12.75" customHeight="1">
      <c r="A43" s="40"/>
      <c r="B43" s="19"/>
      <c r="C43" s="20"/>
      <c r="D43" s="19"/>
      <c r="E43" s="20"/>
      <c r="F43" s="57"/>
      <c r="G43" s="58"/>
      <c r="H43" s="56"/>
      <c r="I43" s="57"/>
      <c r="J43" s="58"/>
      <c r="K43" s="56"/>
      <c r="L43" s="57"/>
      <c r="M43" s="58"/>
      <c r="N43" s="56"/>
      <c r="O43" s="57"/>
      <c r="P43" s="58"/>
    </row>
    <row r="44" spans="1:16" ht="12.75" customHeight="1">
      <c r="A44" s="40" t="s">
        <v>25</v>
      </c>
      <c r="B44" s="19">
        <f>IF(B16=300,135,IF(B16=350,127.9,IF(B16=400,121,IF(B16=450,123,IF(B16=500,126,IF(B16=550,127.5,IF(B16=600,129.3,IF(B16=639.4,130.4))))))))</f>
        <v>123</v>
      </c>
      <c r="C44" s="20">
        <f>B16*B44</f>
        <v>55350</v>
      </c>
      <c r="D44" s="19">
        <v>0</v>
      </c>
      <c r="E44" s="20">
        <f>B62*D44</f>
        <v>0</v>
      </c>
      <c r="F44" s="57"/>
      <c r="G44" s="58"/>
      <c r="H44" s="56"/>
      <c r="I44" s="57"/>
      <c r="J44" s="58"/>
      <c r="K44" s="56"/>
      <c r="L44" s="57"/>
      <c r="M44" s="58"/>
      <c r="N44" s="56"/>
      <c r="O44" s="57"/>
      <c r="P44" s="58"/>
    </row>
    <row r="45" spans="1:16" ht="12.75" customHeight="1">
      <c r="A45" s="40" t="s">
        <v>31</v>
      </c>
      <c r="B45" s="19">
        <v>148</v>
      </c>
      <c r="C45" s="20">
        <f>B17*B45</f>
        <v>0</v>
      </c>
      <c r="D45" s="19">
        <v>0</v>
      </c>
      <c r="E45" s="20">
        <f>B63*D45</f>
        <v>0</v>
      </c>
      <c r="F45" s="57"/>
      <c r="G45" s="58"/>
      <c r="H45" s="56"/>
      <c r="I45" s="57"/>
      <c r="J45" s="58"/>
      <c r="K45" s="56"/>
      <c r="L45" s="57"/>
      <c r="M45" s="58"/>
      <c r="N45" s="56"/>
      <c r="O45" s="57"/>
      <c r="P45" s="58"/>
    </row>
    <row r="47" spans="1:16" ht="12.75" customHeight="1">
      <c r="A47" s="71" t="s">
        <v>38</v>
      </c>
      <c r="B47" s="21"/>
      <c r="C47" s="20">
        <f>C42+C44+C45</f>
        <v>415727.00000000006</v>
      </c>
      <c r="D47" s="19"/>
      <c r="E47" s="20">
        <f>SUM(E30:E45)</f>
        <v>4469.5</v>
      </c>
      <c r="F47" s="61"/>
      <c r="G47" s="58"/>
      <c r="H47" s="56"/>
      <c r="I47" s="61"/>
      <c r="J47" s="58"/>
      <c r="K47" s="56"/>
      <c r="L47" s="61"/>
      <c r="M47" s="58"/>
      <c r="N47" s="56"/>
      <c r="O47" s="61"/>
      <c r="P47" s="58"/>
    </row>
    <row r="48" spans="1:16" ht="12.75" customHeight="1">
      <c r="A48" s="16"/>
      <c r="B48" s="15"/>
      <c r="C48" s="15"/>
      <c r="D48" s="54"/>
      <c r="E48" s="2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12.75" customHeight="1">
      <c r="A49" s="63"/>
      <c r="B49" s="63"/>
      <c r="C49" s="16"/>
      <c r="D49" s="21"/>
      <c r="E49" s="20"/>
      <c r="F49" s="63"/>
      <c r="G49" s="63"/>
      <c r="H49" s="63"/>
      <c r="I49" s="63"/>
      <c r="J49" s="63"/>
      <c r="K49" s="63"/>
      <c r="L49" s="63"/>
      <c r="M49" s="63"/>
      <c r="N49" s="62"/>
      <c r="O49" s="62"/>
      <c r="P49" s="62"/>
    </row>
    <row r="50" spans="1:16" ht="12.75" customHeight="1">
      <c r="A50" s="67"/>
      <c r="B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2.75" customHeight="1">
      <c r="A51" s="68"/>
      <c r="B51" s="56"/>
      <c r="E51" s="56"/>
      <c r="F51" s="57"/>
      <c r="G51" s="58"/>
      <c r="H51" s="56"/>
      <c r="I51" s="57"/>
      <c r="J51" s="58"/>
      <c r="K51" s="56"/>
      <c r="L51" s="57"/>
      <c r="M51" s="58"/>
      <c r="N51" s="56"/>
      <c r="O51" s="57"/>
      <c r="P51" s="58"/>
    </row>
    <row r="52" spans="1:16" ht="14.25" customHeight="1">
      <c r="A52" s="68"/>
      <c r="B52" s="56"/>
      <c r="E52" s="56"/>
      <c r="F52" s="57"/>
      <c r="G52" s="58"/>
      <c r="H52" s="56"/>
      <c r="I52" s="57"/>
      <c r="J52" s="58"/>
      <c r="K52" s="56"/>
      <c r="L52" s="57"/>
      <c r="M52" s="58"/>
      <c r="N52" s="56"/>
      <c r="O52" s="57"/>
      <c r="P52" s="58"/>
    </row>
    <row r="53" spans="1:16" ht="12.75" customHeight="1">
      <c r="A53" s="68"/>
      <c r="B53" s="56"/>
      <c r="E53" s="56"/>
      <c r="F53" s="57"/>
      <c r="G53" s="58"/>
      <c r="H53" s="56"/>
      <c r="I53" s="57"/>
      <c r="J53" s="58"/>
      <c r="K53" s="56"/>
      <c r="L53" s="57"/>
      <c r="M53" s="58"/>
      <c r="N53" s="56"/>
      <c r="O53" s="57"/>
      <c r="P53" s="58"/>
    </row>
    <row r="54" spans="1:16" ht="12.75" customHeight="1">
      <c r="A54" s="68"/>
      <c r="B54" s="56"/>
      <c r="E54" s="56"/>
      <c r="F54" s="57"/>
      <c r="G54" s="58"/>
      <c r="H54" s="56"/>
      <c r="I54" s="57"/>
      <c r="J54" s="58"/>
      <c r="K54" s="56"/>
      <c r="L54" s="57"/>
      <c r="M54" s="58"/>
      <c r="N54" s="56"/>
      <c r="O54" s="57"/>
      <c r="P54" s="58"/>
    </row>
    <row r="55" spans="1:16" ht="12.75" customHeight="1">
      <c r="A55" s="68"/>
      <c r="B55" s="56"/>
      <c r="E55" s="56"/>
      <c r="F55" s="57"/>
      <c r="G55" s="58"/>
      <c r="H55" s="56"/>
      <c r="I55" s="57"/>
      <c r="J55" s="58"/>
      <c r="K55" s="56"/>
      <c r="L55" s="57"/>
      <c r="M55" s="58"/>
      <c r="N55" s="56"/>
      <c r="O55" s="57"/>
      <c r="P55" s="58"/>
    </row>
    <row r="56" spans="1:16" ht="12.75" customHeight="1">
      <c r="A56" s="68"/>
      <c r="B56" s="56"/>
      <c r="E56" s="56"/>
      <c r="F56" s="57"/>
      <c r="G56" s="58"/>
      <c r="H56" s="56"/>
      <c r="I56" s="57"/>
      <c r="J56" s="58"/>
      <c r="K56" s="56"/>
      <c r="L56" s="57"/>
      <c r="M56" s="58"/>
      <c r="N56" s="56"/>
      <c r="O56" s="57"/>
      <c r="P56" s="58"/>
    </row>
    <row r="57" spans="1:16" ht="12.75" customHeight="1">
      <c r="A57" s="68"/>
      <c r="B57" s="56"/>
      <c r="E57" s="56"/>
      <c r="F57" s="57"/>
      <c r="G57" s="58"/>
      <c r="H57" s="56"/>
      <c r="I57" s="57"/>
      <c r="J57" s="58"/>
      <c r="K57" s="56"/>
      <c r="L57" s="57"/>
      <c r="M57" s="58"/>
      <c r="N57" s="56"/>
      <c r="O57" s="57"/>
      <c r="P57" s="58"/>
    </row>
    <row r="58" spans="1:16" ht="12.75" customHeight="1">
      <c r="A58" s="68"/>
      <c r="B58" s="56"/>
      <c r="E58" s="56"/>
      <c r="F58" s="57"/>
      <c r="G58" s="58"/>
      <c r="H58" s="56"/>
      <c r="I58" s="57"/>
      <c r="J58" s="58"/>
      <c r="K58" s="56"/>
      <c r="L58" s="57"/>
      <c r="M58" s="58"/>
      <c r="N58" s="56"/>
      <c r="O58" s="57"/>
      <c r="P58" s="58"/>
    </row>
    <row r="59" spans="1:16" ht="12.75" customHeight="1">
      <c r="A59" s="68"/>
      <c r="B59" s="56"/>
      <c r="E59" s="56"/>
      <c r="F59" s="57"/>
      <c r="G59" s="58"/>
      <c r="H59" s="56"/>
      <c r="I59" s="57"/>
      <c r="J59" s="58"/>
      <c r="K59" s="56"/>
      <c r="L59" s="57"/>
      <c r="M59" s="58"/>
      <c r="N59" s="56"/>
      <c r="O59" s="57"/>
      <c r="P59" s="58"/>
    </row>
    <row r="60" spans="1:16" ht="12.75" customHeight="1">
      <c r="A60" s="68"/>
      <c r="B60" s="56"/>
      <c r="E60" s="56"/>
      <c r="F60" s="57"/>
      <c r="G60" s="58"/>
      <c r="H60" s="56"/>
      <c r="I60" s="57"/>
      <c r="J60" s="58"/>
      <c r="K60" s="56"/>
      <c r="L60" s="57"/>
      <c r="M60" s="58"/>
      <c r="N60" s="56"/>
      <c r="O60" s="57"/>
      <c r="P60" s="58"/>
    </row>
    <row r="61" spans="1:16" ht="12.75" customHeight="1">
      <c r="A61" s="69"/>
      <c r="B61" s="56"/>
      <c r="E61" s="56"/>
      <c r="F61" s="57"/>
      <c r="G61" s="58"/>
      <c r="H61" s="56"/>
      <c r="I61" s="57"/>
      <c r="J61" s="58"/>
      <c r="K61" s="56"/>
      <c r="L61" s="57"/>
      <c r="M61" s="58"/>
      <c r="N61" s="56"/>
      <c r="O61" s="57"/>
      <c r="P61" s="58"/>
    </row>
    <row r="62" spans="1:16" ht="12.75" customHeight="1">
      <c r="A62" s="68"/>
      <c r="B62" s="56"/>
      <c r="E62" s="56"/>
      <c r="F62" s="57"/>
      <c r="G62" s="58"/>
      <c r="H62" s="56"/>
      <c r="I62" s="57"/>
      <c r="J62" s="58"/>
      <c r="K62" s="56"/>
      <c r="L62" s="57"/>
      <c r="M62" s="58"/>
      <c r="N62" s="56"/>
      <c r="O62" s="57"/>
      <c r="P62" s="58"/>
    </row>
    <row r="63" spans="1:16" ht="12.75" customHeight="1">
      <c r="A63" s="68"/>
      <c r="B63" s="56"/>
      <c r="E63" s="56"/>
      <c r="F63" s="57"/>
      <c r="G63" s="58"/>
      <c r="H63" s="56"/>
      <c r="I63" s="57"/>
      <c r="J63" s="58"/>
      <c r="K63" s="56"/>
      <c r="L63" s="57"/>
      <c r="M63" s="58"/>
      <c r="N63" s="56"/>
      <c r="O63" s="57"/>
      <c r="P63" s="58"/>
    </row>
    <row r="64" spans="1:16" ht="12.75" customHeight="1">
      <c r="A64" s="68"/>
      <c r="B64" s="56"/>
      <c r="E64" s="56"/>
      <c r="F64" s="57"/>
      <c r="G64" s="58"/>
      <c r="H64" s="56"/>
      <c r="I64" s="57"/>
      <c r="J64" s="58"/>
      <c r="K64" s="56"/>
      <c r="L64" s="57"/>
      <c r="M64" s="58"/>
      <c r="N64" s="56"/>
      <c r="O64" s="57"/>
      <c r="P64" s="58"/>
    </row>
    <row r="65" spans="1:16" ht="12.75" customHeight="1">
      <c r="A65" s="68"/>
      <c r="B65" s="56"/>
      <c r="E65" s="56"/>
      <c r="F65" s="57"/>
      <c r="G65" s="58"/>
      <c r="H65" s="56"/>
      <c r="I65" s="57"/>
      <c r="J65" s="58"/>
      <c r="K65" s="56"/>
      <c r="L65" s="57"/>
      <c r="M65" s="58"/>
      <c r="N65" s="56"/>
      <c r="O65" s="57"/>
      <c r="P65" s="58"/>
    </row>
    <row r="66" spans="1:16" ht="12.75" customHeight="1">
      <c r="A66" s="68"/>
      <c r="B66" s="59"/>
      <c r="E66" s="59"/>
      <c r="F66" s="59"/>
      <c r="G66" s="58"/>
      <c r="H66" s="59"/>
      <c r="I66" s="59"/>
      <c r="J66" s="58"/>
      <c r="K66" s="59"/>
      <c r="L66" s="59"/>
      <c r="M66" s="58"/>
      <c r="N66" s="59"/>
      <c r="O66" s="59"/>
      <c r="P66" s="58"/>
    </row>
    <row r="67" spans="1:16" ht="12.75" customHeight="1">
      <c r="A67" s="62"/>
      <c r="B67" s="58"/>
      <c r="E67" s="58"/>
      <c r="F67" s="61"/>
      <c r="G67" s="58"/>
      <c r="H67" s="58"/>
      <c r="I67" s="61"/>
      <c r="J67" s="58"/>
      <c r="K67" s="58"/>
      <c r="L67" s="61"/>
      <c r="M67" s="58"/>
      <c r="N67" s="58"/>
      <c r="O67" s="61"/>
      <c r="P67" s="58"/>
    </row>
  </sheetData>
  <printOptions gridLines="1" headings="1"/>
  <pageMargins left="1.25" right="1.25" top="1.25" bottom="1.25" header="0.5" footer="0.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Croucher</cp:lastModifiedBy>
  <cp:lastPrinted>2002-01-23T13:33:05Z</cp:lastPrinted>
  <dcterms:created xsi:type="dcterms:W3CDTF">2001-05-27T17:28:30Z</dcterms:created>
  <dcterms:modified xsi:type="dcterms:W3CDTF">2003-04-06T16:25:15Z</dcterms:modified>
  <cp:category/>
  <cp:version/>
  <cp:contentType/>
  <cp:contentStatus/>
</cp:coreProperties>
</file>